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<sst xmlns="http://schemas.openxmlformats.org/spreadsheetml/2006/main" count="99" uniqueCount="62">
  <si>
    <t>(6+7)</t>
  </si>
  <si>
    <t>(9+13)</t>
  </si>
  <si>
    <t>(10+11+12)</t>
  </si>
  <si>
    <t>(14+15+16+17)</t>
  </si>
  <si>
    <t>z tego:</t>
  </si>
  <si>
    <t>Środki z budżetu UE</t>
  </si>
  <si>
    <t>Wydatki razem</t>
  </si>
  <si>
    <t>pożyczki na prefinansowanie z budżetu państwa</t>
  </si>
  <si>
    <t>pożyczki i kredyty</t>
  </si>
  <si>
    <t>obligacje</t>
  </si>
  <si>
    <t>pozostałe</t>
  </si>
  <si>
    <t>Środki z budżetu krajowego**</t>
  </si>
  <si>
    <t>z tego źródła finansowania:</t>
  </si>
  <si>
    <t>pozostałe**</t>
  </si>
  <si>
    <t>w tym:</t>
  </si>
  <si>
    <t>Środki z budżetu krajowego</t>
  </si>
  <si>
    <t>Kategoria interwencji funduszy strukturalnych</t>
  </si>
  <si>
    <t>Klasyfikacja (dział, rozdział)</t>
  </si>
  <si>
    <t>Wydatki w okresie realizacji projektu (całkowita wartośc projektu)</t>
  </si>
  <si>
    <t>Projekt</t>
  </si>
  <si>
    <t>Lp.</t>
  </si>
  <si>
    <t>I</t>
  </si>
  <si>
    <t>x</t>
  </si>
  <si>
    <t>Program:</t>
  </si>
  <si>
    <t>Priorytet:</t>
  </si>
  <si>
    <t>Działanie:</t>
  </si>
  <si>
    <t>Nazwa projektu:</t>
  </si>
  <si>
    <t>Wydatki bieżące razem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</si>
  <si>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</si>
  <si>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</si>
  <si>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Wydatki * na programy i projekty ze środków funduszy strukturalnych i Funduszu Spójności (art. 124 ust. 1 pkt 4a ustawy o finansach publicznych)</t>
  </si>
  <si>
    <t>z tego                        2004</t>
  </si>
  <si>
    <t>ZPORR 2004-2006</t>
  </si>
  <si>
    <t>Priorytet 2-Wzmacnianie rozwoju zasobów ludzkich w regionach</t>
  </si>
  <si>
    <t>2.2 Wyrównywanie szans edukacyjnych poprzez programy stypendialne</t>
  </si>
  <si>
    <t>„Stypendia dla studentów z terenu Powiatu Gostyńskiego”</t>
  </si>
  <si>
    <t>„Stypendia dla uczniów z terenu Powiatu Gostyńskiego”</t>
  </si>
  <si>
    <t>dział 803</t>
  </si>
  <si>
    <t>rozdział 80309</t>
  </si>
  <si>
    <t>OGÓŁEM (I)</t>
  </si>
  <si>
    <t>dział 854</t>
  </si>
  <si>
    <t>rozdział 85415</t>
  </si>
  <si>
    <t>1.1</t>
  </si>
  <si>
    <t>Rady Powiatu Gostyńskiego</t>
  </si>
  <si>
    <t>„Znajdź pracę dla siebie”- program aktywizacji zawodowej osób dlugotrwale bezrobotnyvh powiatu gostyńskiego"</t>
  </si>
  <si>
    <t>SPORZL 2005-2006</t>
  </si>
  <si>
    <t>Priorytet I-Aktywna polityka rynku pracy oraz integracji zawodowej i społecznej</t>
  </si>
  <si>
    <t>1.2 Perspektywy dla młodzieży schemat a</t>
  </si>
  <si>
    <t>"Dać sansę młodym - program aktywizacji zawodowej młodziezy powiatu gostyńskiego"</t>
  </si>
  <si>
    <t>2.1</t>
  </si>
  <si>
    <t>2.2</t>
  </si>
  <si>
    <t>1.3 Przeciwdziałanie i zwalczanie długotrwałego bezrobocia schemat a</t>
  </si>
  <si>
    <t>dział 853</t>
  </si>
  <si>
    <t>rozdział 85333</t>
  </si>
  <si>
    <t>Planowane wydatki 2006 r</t>
  </si>
  <si>
    <t>3.1</t>
  </si>
  <si>
    <t>1.6 Integracja i reintegracja kobiet powiatu gostyńskiego</t>
  </si>
  <si>
    <t xml:space="preserve"> Wyrównać szanse- projekt aktywizacji zawodowej kobiet powiatu gostyńskiego</t>
  </si>
  <si>
    <t>rozdział 85395</t>
  </si>
  <si>
    <t xml:space="preserve">do uchwały Nr XLVI/.../06 </t>
  </si>
  <si>
    <t>z dnia 31 sierpnia 2006 r.</t>
  </si>
  <si>
    <t>Załacznik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</si>
</sst>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 vertical="center" textRotation="18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75" zoomScaleNormal="75" workbookViewId="0" topLeftCell="A1">
      <selection activeCell="G3" sqref="G3"/>
    </sheetView>
  </sheetViews>
  <sheetFormatPr defaultColWidth="9.00390625" defaultRowHeight="12.75"/>
  <cols>
    <col min="1" max="1" width="2.00390625" style="0" customWidth="1"/>
    <col min="2" max="2" width="10.25390625" style="0" customWidth="1"/>
    <col min="3" max="3" width="13.625" style="0" customWidth="1"/>
    <col min="4" max="4" width="8.125" style="0" customWidth="1"/>
    <col min="5" max="5" width="8.75390625" style="0" customWidth="1"/>
    <col min="6" max="6" width="7.75390625" style="0" customWidth="1"/>
    <col min="7" max="7" width="7.875" style="0" customWidth="1"/>
    <col min="8" max="8" width="8.375" style="0" customWidth="1"/>
    <col min="9" max="9" width="8.625" style="0" customWidth="1"/>
    <col min="10" max="10" width="8.375" style="0" customWidth="1"/>
    <col min="11" max="11" width="5.125" style="0" customWidth="1"/>
    <col min="12" max="12" width="8.875" style="0" customWidth="1"/>
    <col min="16" max="16" width="8.125" style="0" customWidth="1"/>
    <col min="17" max="17" width="8.25390625" style="0" customWidth="1"/>
    <col min="18" max="18" width="4.625" style="0" customWidth="1"/>
  </cols>
  <sheetData>
    <row r="1" spans="14:18" ht="12.75">
      <c r="N1" s="11" t="s">
        <v>61</v>
      </c>
      <c r="R1" s="18"/>
    </row>
    <row r="2" spans="14:18" ht="12.75">
      <c r="N2" s="11" t="s">
        <v>59</v>
      </c>
      <c r="R2" s="18"/>
    </row>
    <row r="3" spans="14:18" ht="12.75">
      <c r="N3" s="11" t="s">
        <v>43</v>
      </c>
      <c r="R3" s="18"/>
    </row>
    <row r="4" spans="14:18" ht="12.75">
      <c r="N4" s="12" t="s">
        <v>60</v>
      </c>
      <c r="R4" s="18"/>
    </row>
    <row r="5" spans="14:18" ht="12.75">
      <c r="N5" s="12"/>
      <c r="R5" s="18"/>
    </row>
    <row r="6" spans="14:18" ht="12.75">
      <c r="N6" s="12"/>
      <c r="R6" s="18"/>
    </row>
    <row r="7" spans="1:18" ht="12.75">
      <c r="A7" s="27" t="s">
        <v>30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18"/>
    </row>
    <row r="8" spans="1:18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</row>
    <row r="9" spans="1:18" ht="12.75">
      <c r="A9" s="23" t="s">
        <v>20</v>
      </c>
      <c r="B9" s="23" t="s">
        <v>19</v>
      </c>
      <c r="C9" s="24" t="s">
        <v>16</v>
      </c>
      <c r="D9" s="24" t="s">
        <v>17</v>
      </c>
      <c r="E9" s="24" t="s">
        <v>18</v>
      </c>
      <c r="F9" s="23" t="s">
        <v>14</v>
      </c>
      <c r="G9" s="23"/>
      <c r="H9" s="23" t="s">
        <v>54</v>
      </c>
      <c r="I9" s="23"/>
      <c r="J9" s="23"/>
      <c r="K9" s="23"/>
      <c r="L9" s="23"/>
      <c r="M9" s="23"/>
      <c r="N9" s="23"/>
      <c r="O9" s="23"/>
      <c r="P9" s="23"/>
      <c r="Q9" s="23"/>
      <c r="R9" s="18"/>
    </row>
    <row r="10" spans="1:18" ht="12.75">
      <c r="A10" s="23"/>
      <c r="B10" s="23"/>
      <c r="C10" s="25"/>
      <c r="D10" s="25"/>
      <c r="E10" s="25"/>
      <c r="F10" s="24" t="s">
        <v>15</v>
      </c>
      <c r="G10" s="24" t="s">
        <v>5</v>
      </c>
      <c r="H10" s="24" t="s">
        <v>6</v>
      </c>
      <c r="I10" s="23" t="s">
        <v>4</v>
      </c>
      <c r="J10" s="23"/>
      <c r="K10" s="23"/>
      <c r="L10" s="23"/>
      <c r="M10" s="23"/>
      <c r="N10" s="23"/>
      <c r="O10" s="23"/>
      <c r="P10" s="23"/>
      <c r="Q10" s="23"/>
      <c r="R10" s="18"/>
    </row>
    <row r="11" spans="1:18" ht="12.75">
      <c r="A11" s="23"/>
      <c r="B11" s="23"/>
      <c r="C11" s="25"/>
      <c r="D11" s="25"/>
      <c r="E11" s="25"/>
      <c r="F11" s="25"/>
      <c r="G11" s="25"/>
      <c r="H11" s="25"/>
      <c r="I11" s="23" t="s">
        <v>11</v>
      </c>
      <c r="J11" s="23"/>
      <c r="K11" s="23"/>
      <c r="L11" s="23"/>
      <c r="M11" s="23" t="s">
        <v>5</v>
      </c>
      <c r="N11" s="23"/>
      <c r="O11" s="23"/>
      <c r="P11" s="23"/>
      <c r="Q11" s="23"/>
      <c r="R11" s="18"/>
    </row>
    <row r="12" spans="1:18" ht="12.75">
      <c r="A12" s="23"/>
      <c r="B12" s="23"/>
      <c r="C12" s="25"/>
      <c r="D12" s="25"/>
      <c r="E12" s="25"/>
      <c r="F12" s="25"/>
      <c r="G12" s="25"/>
      <c r="H12" s="25"/>
      <c r="I12" s="24" t="s">
        <v>6</v>
      </c>
      <c r="J12" s="23" t="s">
        <v>12</v>
      </c>
      <c r="K12" s="23"/>
      <c r="L12" s="23"/>
      <c r="M12" s="24" t="s">
        <v>6</v>
      </c>
      <c r="N12" s="23" t="s">
        <v>12</v>
      </c>
      <c r="O12" s="23"/>
      <c r="P12" s="23"/>
      <c r="Q12" s="23"/>
      <c r="R12" s="18"/>
    </row>
    <row r="13" spans="1:18" ht="39">
      <c r="A13" s="23"/>
      <c r="B13" s="23"/>
      <c r="C13" s="26"/>
      <c r="D13" s="26"/>
      <c r="E13" s="26"/>
      <c r="F13" s="26"/>
      <c r="G13" s="26"/>
      <c r="H13" s="26"/>
      <c r="I13" s="26"/>
      <c r="J13" s="6" t="s">
        <v>8</v>
      </c>
      <c r="K13" s="1" t="s">
        <v>9</v>
      </c>
      <c r="L13" s="1" t="s">
        <v>13</v>
      </c>
      <c r="M13" s="26"/>
      <c r="N13" s="6" t="s">
        <v>7</v>
      </c>
      <c r="O13" s="6" t="s">
        <v>8</v>
      </c>
      <c r="P13" s="1" t="s">
        <v>9</v>
      </c>
      <c r="Q13" s="1" t="s">
        <v>10</v>
      </c>
      <c r="R13" s="18"/>
    </row>
    <row r="14" spans="1:18" ht="12.75">
      <c r="A14" s="1"/>
      <c r="B14" s="1"/>
      <c r="C14" s="1"/>
      <c r="D14" s="1"/>
      <c r="E14" s="1" t="s">
        <v>0</v>
      </c>
      <c r="F14" s="1"/>
      <c r="G14" s="1"/>
      <c r="H14" s="1" t="s">
        <v>1</v>
      </c>
      <c r="I14" s="1" t="s">
        <v>2</v>
      </c>
      <c r="J14" s="1"/>
      <c r="K14" s="1"/>
      <c r="L14" s="1"/>
      <c r="M14" s="1" t="s">
        <v>3</v>
      </c>
      <c r="N14" s="1"/>
      <c r="O14" s="1"/>
      <c r="P14" s="1"/>
      <c r="Q14" s="1"/>
      <c r="R14" s="18"/>
    </row>
    <row r="15" spans="1:18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1">
        <v>16</v>
      </c>
      <c r="Q15" s="1">
        <v>17</v>
      </c>
      <c r="R15" s="18"/>
    </row>
    <row r="16" spans="1:18" ht="21.75" customHeight="1">
      <c r="A16" s="3" t="s">
        <v>21</v>
      </c>
      <c r="B16" s="4" t="s">
        <v>27</v>
      </c>
      <c r="C16" s="23" t="s">
        <v>22</v>
      </c>
      <c r="D16" s="23"/>
      <c r="E16" s="10">
        <f aca="true" t="shared" si="0" ref="E16:Q16">SUM(E20,E27,E34,E41,E48)</f>
        <v>766873</v>
      </c>
      <c r="F16" s="10">
        <f t="shared" si="0"/>
        <v>178732</v>
      </c>
      <c r="G16" s="10">
        <f t="shared" si="0"/>
        <v>588141</v>
      </c>
      <c r="H16" s="10">
        <f t="shared" si="0"/>
        <v>766873</v>
      </c>
      <c r="I16" s="10">
        <f t="shared" si="0"/>
        <v>178732</v>
      </c>
      <c r="J16" s="10">
        <f t="shared" si="0"/>
        <v>0</v>
      </c>
      <c r="K16" s="10">
        <f t="shared" si="0"/>
        <v>0</v>
      </c>
      <c r="L16" s="10">
        <f t="shared" si="0"/>
        <v>178732</v>
      </c>
      <c r="M16" s="10">
        <f t="shared" si="0"/>
        <v>588141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588141</v>
      </c>
      <c r="R16" s="18"/>
    </row>
    <row r="17" spans="1:18" ht="12.75">
      <c r="A17" s="19" t="s">
        <v>42</v>
      </c>
      <c r="B17" s="7" t="s">
        <v>23</v>
      </c>
      <c r="C17" s="8" t="s">
        <v>32</v>
      </c>
      <c r="D17" s="2" t="s">
        <v>37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8"/>
    </row>
    <row r="18" spans="1:18" ht="39">
      <c r="A18" s="20"/>
      <c r="B18" s="2" t="s">
        <v>24</v>
      </c>
      <c r="C18" s="8" t="s">
        <v>33</v>
      </c>
      <c r="D18" s="8" t="s">
        <v>38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8"/>
    </row>
    <row r="19" spans="1:18" ht="39">
      <c r="A19" s="20"/>
      <c r="B19" s="2" t="s">
        <v>25</v>
      </c>
      <c r="C19" s="8" t="s">
        <v>34</v>
      </c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8"/>
    </row>
    <row r="20" spans="1:18" ht="39">
      <c r="A20" s="20"/>
      <c r="B20" s="2" t="s">
        <v>26</v>
      </c>
      <c r="C20" s="9" t="s">
        <v>35</v>
      </c>
      <c r="D20" s="2"/>
      <c r="E20" s="10">
        <f>SUM(F20:G20)</f>
        <v>78750</v>
      </c>
      <c r="F20" s="10">
        <f aca="true" t="shared" si="1" ref="F20:Q20">SUM(F21:F23)</f>
        <v>19687</v>
      </c>
      <c r="G20" s="10">
        <f t="shared" si="1"/>
        <v>59063</v>
      </c>
      <c r="H20" s="10">
        <f t="shared" si="1"/>
        <v>78750</v>
      </c>
      <c r="I20" s="10">
        <f t="shared" si="1"/>
        <v>19687</v>
      </c>
      <c r="J20" s="10">
        <f t="shared" si="1"/>
        <v>0</v>
      </c>
      <c r="K20" s="10">
        <f t="shared" si="1"/>
        <v>0</v>
      </c>
      <c r="L20" s="10">
        <f t="shared" si="1"/>
        <v>19687</v>
      </c>
      <c r="M20" s="10">
        <f t="shared" si="1"/>
        <v>59063</v>
      </c>
      <c r="N20" s="10">
        <f t="shared" si="1"/>
        <v>0</v>
      </c>
      <c r="O20" s="10">
        <f t="shared" si="1"/>
        <v>0</v>
      </c>
      <c r="P20" s="10">
        <f t="shared" si="1"/>
        <v>0</v>
      </c>
      <c r="Q20" s="10">
        <f t="shared" si="1"/>
        <v>59063</v>
      </c>
      <c r="R20" s="18"/>
    </row>
    <row r="21" spans="1:18" ht="12.75">
      <c r="A21" s="20"/>
      <c r="B21" s="2" t="s">
        <v>31</v>
      </c>
      <c r="C21" s="2">
        <v>2005</v>
      </c>
      <c r="D21" s="2"/>
      <c r="E21" s="10">
        <f>SUM(F21:G21)</f>
        <v>24300</v>
      </c>
      <c r="F21" s="10">
        <f>6562-487</f>
        <v>6075</v>
      </c>
      <c r="G21" s="10">
        <f>19688-1463</f>
        <v>18225</v>
      </c>
      <c r="H21" s="10">
        <f>I21+M21</f>
        <v>24300</v>
      </c>
      <c r="I21" s="10">
        <f>SUM(J21:L21)</f>
        <v>6075</v>
      </c>
      <c r="J21" s="10"/>
      <c r="K21" s="10"/>
      <c r="L21" s="10">
        <f>6562-487</f>
        <v>6075</v>
      </c>
      <c r="M21" s="10">
        <f>SUM(N21:Q21)</f>
        <v>18225</v>
      </c>
      <c r="N21" s="10"/>
      <c r="O21" s="10"/>
      <c r="P21" s="10"/>
      <c r="Q21" s="10">
        <f>19688-1463</f>
        <v>18225</v>
      </c>
      <c r="R21" s="18"/>
    </row>
    <row r="22" spans="1:18" ht="12.75">
      <c r="A22" s="20"/>
      <c r="B22" s="2">
        <v>2006</v>
      </c>
      <c r="C22" s="2"/>
      <c r="D22" s="2"/>
      <c r="E22" s="10">
        <f>SUM(F22:G22)</f>
        <v>54450</v>
      </c>
      <c r="F22" s="10">
        <f>13125+487</f>
        <v>13612</v>
      </c>
      <c r="G22" s="10">
        <f>39375+1463</f>
        <v>40838</v>
      </c>
      <c r="H22" s="10">
        <f>I22+M22</f>
        <v>54450</v>
      </c>
      <c r="I22" s="10">
        <f>SUM(J22:L22)</f>
        <v>13612</v>
      </c>
      <c r="J22" s="10"/>
      <c r="K22" s="10"/>
      <c r="L22" s="10">
        <f>13125+487</f>
        <v>13612</v>
      </c>
      <c r="M22" s="10">
        <f>SUM(N22:Q22)</f>
        <v>40838</v>
      </c>
      <c r="N22" s="10"/>
      <c r="O22" s="10"/>
      <c r="P22" s="10"/>
      <c r="Q22" s="10">
        <f>39375+1463</f>
        <v>40838</v>
      </c>
      <c r="R22" s="18"/>
    </row>
    <row r="23" spans="1:18" ht="12.75">
      <c r="A23" s="21"/>
      <c r="B23" s="2">
        <v>2007</v>
      </c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8"/>
    </row>
    <row r="24" spans="1:18" ht="12.75">
      <c r="A24" s="19"/>
      <c r="B24" s="7" t="s">
        <v>23</v>
      </c>
      <c r="C24" s="8" t="s">
        <v>32</v>
      </c>
      <c r="D24" s="2" t="s">
        <v>40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8"/>
    </row>
    <row r="25" spans="1:18" ht="39">
      <c r="A25" s="20"/>
      <c r="B25" s="2" t="s">
        <v>24</v>
      </c>
      <c r="C25" s="8" t="s">
        <v>33</v>
      </c>
      <c r="D25" s="8" t="s">
        <v>41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8"/>
    </row>
    <row r="26" spans="1:18" ht="39">
      <c r="A26" s="20"/>
      <c r="B26" s="2" t="s">
        <v>25</v>
      </c>
      <c r="C26" s="8" t="s">
        <v>34</v>
      </c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8"/>
    </row>
    <row r="27" spans="1:18" ht="39">
      <c r="A27" s="20"/>
      <c r="B27" s="2" t="s">
        <v>26</v>
      </c>
      <c r="C27" s="9" t="s">
        <v>36</v>
      </c>
      <c r="D27" s="2"/>
      <c r="E27" s="10">
        <f>SUM(E28:E30)</f>
        <v>452500</v>
      </c>
      <c r="F27" s="10">
        <f aca="true" t="shared" si="2" ref="F27:Q27">SUM(F28:F30)</f>
        <v>144575</v>
      </c>
      <c r="G27" s="10">
        <f t="shared" si="2"/>
        <v>307925</v>
      </c>
      <c r="H27" s="10">
        <f t="shared" si="2"/>
        <v>452500</v>
      </c>
      <c r="I27" s="10">
        <f t="shared" si="2"/>
        <v>144575</v>
      </c>
      <c r="J27" s="10">
        <f t="shared" si="2"/>
        <v>0</v>
      </c>
      <c r="K27" s="10">
        <f t="shared" si="2"/>
        <v>0</v>
      </c>
      <c r="L27" s="10">
        <f t="shared" si="2"/>
        <v>144575</v>
      </c>
      <c r="M27" s="10">
        <f>SUM(M28:M30)</f>
        <v>307925</v>
      </c>
      <c r="N27" s="10">
        <f t="shared" si="2"/>
        <v>0</v>
      </c>
      <c r="O27" s="10">
        <f t="shared" si="2"/>
        <v>0</v>
      </c>
      <c r="P27" s="10">
        <f t="shared" si="2"/>
        <v>0</v>
      </c>
      <c r="Q27" s="10">
        <f t="shared" si="2"/>
        <v>307925</v>
      </c>
      <c r="R27" s="18"/>
    </row>
    <row r="28" spans="1:18" ht="12.75">
      <c r="A28" s="20"/>
      <c r="B28" s="2" t="s">
        <v>31</v>
      </c>
      <c r="C28" s="2">
        <v>2005</v>
      </c>
      <c r="D28" s="2"/>
      <c r="E28" s="10">
        <f>SUM(F28:G28)</f>
        <v>82433</v>
      </c>
      <c r="F28" s="10">
        <f>57830-31494</f>
        <v>26336</v>
      </c>
      <c r="G28" s="10">
        <f>123170-67073</f>
        <v>56097</v>
      </c>
      <c r="H28" s="10">
        <f>SUM(M28,I28)</f>
        <v>82433</v>
      </c>
      <c r="I28" s="10">
        <f>SUM(J28:L28)</f>
        <v>26336</v>
      </c>
      <c r="J28" s="10"/>
      <c r="K28" s="10"/>
      <c r="L28" s="10">
        <f>57830-31494</f>
        <v>26336</v>
      </c>
      <c r="M28" s="10">
        <f>SUM(N28:Q28)</f>
        <v>56097</v>
      </c>
      <c r="N28" s="10"/>
      <c r="O28" s="10"/>
      <c r="P28" s="10"/>
      <c r="Q28" s="10">
        <f>123170-67073</f>
        <v>56097</v>
      </c>
      <c r="R28" s="18"/>
    </row>
    <row r="29" spans="1:18" ht="12.75">
      <c r="A29" s="20"/>
      <c r="B29" s="2">
        <v>2006</v>
      </c>
      <c r="C29" s="2"/>
      <c r="D29" s="2"/>
      <c r="E29" s="10">
        <f>SUM(F29:G29)</f>
        <v>370067</v>
      </c>
      <c r="F29" s="10">
        <f>86745+31494</f>
        <v>118239</v>
      </c>
      <c r="G29" s="10">
        <f>184755+67073</f>
        <v>251828</v>
      </c>
      <c r="H29" s="10">
        <f>SUM(M29,I29)</f>
        <v>370067</v>
      </c>
      <c r="I29" s="10">
        <f>SUM(J29:L29)</f>
        <v>118239</v>
      </c>
      <c r="J29" s="10"/>
      <c r="K29" s="10"/>
      <c r="L29" s="10">
        <f>86745+31494</f>
        <v>118239</v>
      </c>
      <c r="M29" s="10">
        <f>SUM(N29:Q29)</f>
        <v>251828</v>
      </c>
      <c r="N29" s="10"/>
      <c r="O29" s="10"/>
      <c r="P29" s="10"/>
      <c r="Q29" s="10">
        <f>184755+67073</f>
        <v>251828</v>
      </c>
      <c r="R29" s="18"/>
    </row>
    <row r="30" spans="1:18" ht="12.75">
      <c r="A30" s="21"/>
      <c r="B30" s="2">
        <v>2007</v>
      </c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8"/>
    </row>
    <row r="31" spans="1:18" ht="12.75">
      <c r="A31" s="19" t="s">
        <v>49</v>
      </c>
      <c r="B31" s="7" t="s">
        <v>23</v>
      </c>
      <c r="C31" s="8" t="s">
        <v>45</v>
      </c>
      <c r="D31" s="2" t="s">
        <v>52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8"/>
    </row>
    <row r="32" spans="1:18" ht="48.75">
      <c r="A32" s="20"/>
      <c r="B32" s="2" t="s">
        <v>24</v>
      </c>
      <c r="C32" s="8" t="s">
        <v>46</v>
      </c>
      <c r="D32" s="8" t="s">
        <v>53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8"/>
    </row>
    <row r="33" spans="1:18" ht="21" customHeight="1">
      <c r="A33" s="20"/>
      <c r="B33" s="2" t="s">
        <v>25</v>
      </c>
      <c r="C33" s="8" t="s">
        <v>47</v>
      </c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8"/>
    </row>
    <row r="34" spans="1:18" ht="58.5">
      <c r="A34" s="20"/>
      <c r="B34" s="2" t="s">
        <v>26</v>
      </c>
      <c r="C34" s="9" t="s">
        <v>48</v>
      </c>
      <c r="D34" s="2"/>
      <c r="E34" s="10">
        <f>SUM(F34:G34)</f>
        <v>13371</v>
      </c>
      <c r="F34" s="10">
        <f aca="true" t="shared" si="3" ref="F34:Q34">SUM(F35:F37)</f>
        <v>8491</v>
      </c>
      <c r="G34" s="10">
        <f t="shared" si="3"/>
        <v>4880</v>
      </c>
      <c r="H34" s="10">
        <f t="shared" si="3"/>
        <v>13371</v>
      </c>
      <c r="I34" s="10">
        <f t="shared" si="3"/>
        <v>8491</v>
      </c>
      <c r="J34" s="10">
        <f t="shared" si="3"/>
        <v>0</v>
      </c>
      <c r="K34" s="10">
        <f t="shared" si="3"/>
        <v>0</v>
      </c>
      <c r="L34" s="10">
        <f t="shared" si="3"/>
        <v>8491</v>
      </c>
      <c r="M34" s="10">
        <f t="shared" si="3"/>
        <v>4880</v>
      </c>
      <c r="N34" s="10">
        <f t="shared" si="3"/>
        <v>0</v>
      </c>
      <c r="O34" s="10">
        <f t="shared" si="3"/>
        <v>0</v>
      </c>
      <c r="P34" s="10">
        <f t="shared" si="3"/>
        <v>0</v>
      </c>
      <c r="Q34" s="10">
        <f t="shared" si="3"/>
        <v>4880</v>
      </c>
      <c r="R34" s="18"/>
    </row>
    <row r="35" spans="1:18" ht="12.75">
      <c r="A35" s="20"/>
      <c r="B35" s="2" t="s">
        <v>31</v>
      </c>
      <c r="C35" s="2">
        <v>2005</v>
      </c>
      <c r="D35" s="2"/>
      <c r="E35" s="10">
        <f>SUM(F35:G35)</f>
        <v>12320</v>
      </c>
      <c r="F35" s="10">
        <v>7440</v>
      </c>
      <c r="G35" s="10">
        <v>4880</v>
      </c>
      <c r="H35" s="10">
        <f>I35+M35</f>
        <v>12320</v>
      </c>
      <c r="I35" s="10">
        <f>SUM(J35:L35)</f>
        <v>7440</v>
      </c>
      <c r="J35" s="10"/>
      <c r="K35" s="10"/>
      <c r="L35" s="10">
        <v>7440</v>
      </c>
      <c r="M35" s="10">
        <v>4880</v>
      </c>
      <c r="N35" s="10"/>
      <c r="O35" s="10"/>
      <c r="P35" s="10"/>
      <c r="Q35" s="10">
        <v>4880</v>
      </c>
      <c r="R35" s="18"/>
    </row>
    <row r="36" spans="1:18" ht="12.75">
      <c r="A36" s="20"/>
      <c r="B36" s="2">
        <v>2006</v>
      </c>
      <c r="C36" s="2"/>
      <c r="D36" s="2"/>
      <c r="E36" s="10">
        <f>SUM(F36:G36)</f>
        <v>1051</v>
      </c>
      <c r="F36" s="10">
        <v>1051</v>
      </c>
      <c r="G36" s="10"/>
      <c r="H36" s="10">
        <f>I36+M36</f>
        <v>1051</v>
      </c>
      <c r="I36" s="10">
        <f>SUM(J36:L36)</f>
        <v>1051</v>
      </c>
      <c r="J36" s="10"/>
      <c r="K36" s="10"/>
      <c r="L36" s="10">
        <v>1051</v>
      </c>
      <c r="M36" s="10">
        <v>0</v>
      </c>
      <c r="N36" s="10"/>
      <c r="O36" s="10"/>
      <c r="P36" s="10"/>
      <c r="Q36" s="10">
        <v>0</v>
      </c>
      <c r="R36" s="18"/>
    </row>
    <row r="37" spans="1:18" ht="12.75">
      <c r="A37" s="21"/>
      <c r="B37" s="2">
        <v>2007</v>
      </c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8"/>
    </row>
    <row r="38" spans="1:18" ht="12.75">
      <c r="A38" s="19" t="s">
        <v>50</v>
      </c>
      <c r="B38" s="7" t="s">
        <v>23</v>
      </c>
      <c r="C38" s="8" t="s">
        <v>45</v>
      </c>
      <c r="D38" s="2" t="s">
        <v>52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</row>
    <row r="39" spans="1:18" ht="48.75">
      <c r="A39" s="20"/>
      <c r="B39" s="2" t="s">
        <v>24</v>
      </c>
      <c r="C39" s="8" t="s">
        <v>46</v>
      </c>
      <c r="D39" s="8" t="s">
        <v>53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8"/>
    </row>
    <row r="40" spans="1:18" ht="48.75">
      <c r="A40" s="20"/>
      <c r="B40" s="2" t="s">
        <v>25</v>
      </c>
      <c r="C40" s="8" t="s">
        <v>51</v>
      </c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8"/>
    </row>
    <row r="41" spans="1:18" ht="78">
      <c r="A41" s="20"/>
      <c r="B41" s="2" t="s">
        <v>26</v>
      </c>
      <c r="C41" s="9" t="s">
        <v>44</v>
      </c>
      <c r="D41" s="2"/>
      <c r="E41" s="10">
        <f>SUM(F41:G41)</f>
        <v>9639</v>
      </c>
      <c r="F41" s="10">
        <f aca="true" t="shared" si="4" ref="F41:Q41">SUM(F42:F44)</f>
        <v>5979</v>
      </c>
      <c r="G41" s="10">
        <f t="shared" si="4"/>
        <v>3660</v>
      </c>
      <c r="H41" s="10">
        <f t="shared" si="4"/>
        <v>9639</v>
      </c>
      <c r="I41" s="10">
        <f t="shared" si="4"/>
        <v>5979</v>
      </c>
      <c r="J41" s="10">
        <f t="shared" si="4"/>
        <v>0</v>
      </c>
      <c r="K41" s="10">
        <f t="shared" si="4"/>
        <v>0</v>
      </c>
      <c r="L41" s="10">
        <f t="shared" si="4"/>
        <v>5979</v>
      </c>
      <c r="M41" s="10">
        <f t="shared" si="4"/>
        <v>3660</v>
      </c>
      <c r="N41" s="10">
        <f t="shared" si="4"/>
        <v>0</v>
      </c>
      <c r="O41" s="10">
        <f t="shared" si="4"/>
        <v>0</v>
      </c>
      <c r="P41" s="10">
        <f t="shared" si="4"/>
        <v>0</v>
      </c>
      <c r="Q41" s="10">
        <f t="shared" si="4"/>
        <v>3660</v>
      </c>
      <c r="R41" s="18"/>
    </row>
    <row r="42" spans="1:18" ht="12.75">
      <c r="A42" s="20"/>
      <c r="B42" s="2" t="s">
        <v>31</v>
      </c>
      <c r="C42" s="2">
        <v>2005</v>
      </c>
      <c r="D42" s="2"/>
      <c r="E42" s="10">
        <f>SUM(F42:G42)</f>
        <v>8939</v>
      </c>
      <c r="F42" s="10">
        <v>5279</v>
      </c>
      <c r="G42" s="10">
        <v>3660</v>
      </c>
      <c r="H42" s="10">
        <f>I42+M42</f>
        <v>8939</v>
      </c>
      <c r="I42" s="10">
        <f>SUM(J42:L42)</f>
        <v>5279</v>
      </c>
      <c r="J42" s="10"/>
      <c r="K42" s="10"/>
      <c r="L42" s="10">
        <v>5279</v>
      </c>
      <c r="M42" s="10">
        <v>3660</v>
      </c>
      <c r="N42" s="10"/>
      <c r="O42" s="10"/>
      <c r="P42" s="10"/>
      <c r="Q42" s="10">
        <v>3660</v>
      </c>
      <c r="R42" s="18"/>
    </row>
    <row r="43" spans="1:18" ht="12.75">
      <c r="A43" s="20"/>
      <c r="B43" s="2">
        <v>2006</v>
      </c>
      <c r="C43" s="2"/>
      <c r="D43" s="2"/>
      <c r="E43" s="10">
        <f>SUM(F43:G43)</f>
        <v>700</v>
      </c>
      <c r="F43" s="10">
        <v>700</v>
      </c>
      <c r="G43" s="10">
        <v>0</v>
      </c>
      <c r="H43" s="10">
        <f>I43+M43</f>
        <v>700</v>
      </c>
      <c r="I43" s="10">
        <f>SUM(J43:L43)</f>
        <v>700</v>
      </c>
      <c r="J43" s="10"/>
      <c r="K43" s="10"/>
      <c r="L43" s="10">
        <v>700</v>
      </c>
      <c r="M43" s="10">
        <v>0</v>
      </c>
      <c r="N43" s="10"/>
      <c r="O43" s="10"/>
      <c r="P43" s="10"/>
      <c r="Q43" s="10">
        <v>0</v>
      </c>
      <c r="R43" s="18"/>
    </row>
    <row r="44" spans="1:18" ht="12.75">
      <c r="A44" s="21"/>
      <c r="B44" s="2">
        <v>2007</v>
      </c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8"/>
    </row>
    <row r="45" spans="1:18" ht="12.75">
      <c r="A45" s="19" t="s">
        <v>55</v>
      </c>
      <c r="B45" s="7" t="s">
        <v>23</v>
      </c>
      <c r="C45" s="8" t="s">
        <v>45</v>
      </c>
      <c r="D45" s="2" t="s">
        <v>52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8"/>
    </row>
    <row r="46" spans="1:18" ht="48.75">
      <c r="A46" s="20"/>
      <c r="B46" s="2" t="s">
        <v>24</v>
      </c>
      <c r="C46" s="8" t="s">
        <v>46</v>
      </c>
      <c r="D46" s="8" t="s">
        <v>58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8"/>
    </row>
    <row r="47" spans="1:18" ht="33.75" customHeight="1">
      <c r="A47" s="20"/>
      <c r="B47" s="2" t="s">
        <v>25</v>
      </c>
      <c r="C47" s="9" t="s">
        <v>56</v>
      </c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8"/>
    </row>
    <row r="48" spans="1:18" ht="41.25" customHeight="1">
      <c r="A48" s="20"/>
      <c r="B48" s="2" t="s">
        <v>26</v>
      </c>
      <c r="C48" s="8" t="s">
        <v>57</v>
      </c>
      <c r="D48" s="2"/>
      <c r="E48" s="10">
        <f>SUM(F48:G48)</f>
        <v>212613</v>
      </c>
      <c r="F48" s="10">
        <f aca="true" t="shared" si="5" ref="F48:Q48">SUM(F49:F51)</f>
        <v>0</v>
      </c>
      <c r="G48" s="10">
        <f t="shared" si="5"/>
        <v>212613</v>
      </c>
      <c r="H48" s="10">
        <f t="shared" si="5"/>
        <v>212613</v>
      </c>
      <c r="I48" s="10">
        <f t="shared" si="5"/>
        <v>0</v>
      </c>
      <c r="J48" s="10">
        <f t="shared" si="5"/>
        <v>0</v>
      </c>
      <c r="K48" s="10">
        <f t="shared" si="5"/>
        <v>0</v>
      </c>
      <c r="L48" s="10">
        <f t="shared" si="5"/>
        <v>0</v>
      </c>
      <c r="M48" s="10">
        <f t="shared" si="5"/>
        <v>212613</v>
      </c>
      <c r="N48" s="10">
        <f t="shared" si="5"/>
        <v>0</v>
      </c>
      <c r="O48" s="10">
        <f t="shared" si="5"/>
        <v>0</v>
      </c>
      <c r="P48" s="10">
        <f t="shared" si="5"/>
        <v>0</v>
      </c>
      <c r="Q48" s="10">
        <f t="shared" si="5"/>
        <v>212613</v>
      </c>
      <c r="R48" s="18"/>
    </row>
    <row r="49" spans="1:18" ht="12.75">
      <c r="A49" s="20"/>
      <c r="B49" s="2" t="s">
        <v>31</v>
      </c>
      <c r="C49" s="2">
        <v>2005</v>
      </c>
      <c r="D49" s="2"/>
      <c r="E49" s="10">
        <f>SUM(F49:G49)</f>
        <v>0</v>
      </c>
      <c r="F49" s="10"/>
      <c r="G49" s="10"/>
      <c r="H49" s="10"/>
      <c r="I49" s="10">
        <f>SUM(J49:L49)</f>
        <v>0</v>
      </c>
      <c r="J49" s="10"/>
      <c r="K49" s="10"/>
      <c r="L49" s="10"/>
      <c r="M49" s="10">
        <f>SUM(N49:Q49)</f>
        <v>0</v>
      </c>
      <c r="N49" s="10"/>
      <c r="O49" s="10"/>
      <c r="P49" s="10"/>
      <c r="Q49" s="10"/>
      <c r="R49" s="18"/>
    </row>
    <row r="50" spans="1:18" ht="12.75">
      <c r="A50" s="20"/>
      <c r="B50" s="2">
        <v>2006</v>
      </c>
      <c r="C50" s="2"/>
      <c r="D50" s="2"/>
      <c r="E50" s="10">
        <f>SUM(F50:G50)</f>
        <v>144097</v>
      </c>
      <c r="F50" s="10"/>
      <c r="G50" s="10">
        <v>144097</v>
      </c>
      <c r="H50" s="10">
        <f>I50+M50</f>
        <v>144097</v>
      </c>
      <c r="I50" s="10">
        <f>SUM(J50:L50)</f>
        <v>0</v>
      </c>
      <c r="J50" s="10"/>
      <c r="K50" s="10"/>
      <c r="L50" s="10"/>
      <c r="M50" s="10">
        <f>SUM(N50:Q50)</f>
        <v>144097</v>
      </c>
      <c r="N50" s="10"/>
      <c r="O50" s="10"/>
      <c r="P50" s="10"/>
      <c r="Q50" s="10">
        <v>144097</v>
      </c>
      <c r="R50" s="18"/>
    </row>
    <row r="51" spans="1:18" ht="12.75">
      <c r="A51" s="21"/>
      <c r="B51" s="2">
        <v>2007</v>
      </c>
      <c r="C51" s="2"/>
      <c r="D51" s="2"/>
      <c r="E51" s="10">
        <f>SUM(F51:G51)</f>
        <v>68516</v>
      </c>
      <c r="F51" s="10"/>
      <c r="G51" s="10">
        <v>68516</v>
      </c>
      <c r="H51" s="10">
        <f>I51+M51</f>
        <v>68516</v>
      </c>
      <c r="I51" s="10">
        <f>SUM(J51:L51)</f>
        <v>0</v>
      </c>
      <c r="J51" s="10"/>
      <c r="K51" s="10"/>
      <c r="L51" s="10"/>
      <c r="M51" s="10">
        <f>SUM(N51:Q51)</f>
        <v>68516</v>
      </c>
      <c r="N51" s="10"/>
      <c r="O51" s="10"/>
      <c r="P51" s="10"/>
      <c r="Q51" s="10">
        <v>68516</v>
      </c>
      <c r="R51" s="18"/>
    </row>
    <row r="52" spans="1:18" ht="12.75">
      <c r="A52" s="22" t="s">
        <v>39</v>
      </c>
      <c r="B52" s="22"/>
      <c r="C52" s="23" t="s">
        <v>22</v>
      </c>
      <c r="D52" s="23"/>
      <c r="E52" s="10">
        <f>SUM(E16)</f>
        <v>766873</v>
      </c>
      <c r="F52" s="10">
        <f aca="true" t="shared" si="6" ref="F52:Q52">SUM(F16)</f>
        <v>178732</v>
      </c>
      <c r="G52" s="10">
        <f t="shared" si="6"/>
        <v>588141</v>
      </c>
      <c r="H52" s="10">
        <f t="shared" si="6"/>
        <v>766873</v>
      </c>
      <c r="I52" s="10">
        <f t="shared" si="6"/>
        <v>178732</v>
      </c>
      <c r="J52" s="10">
        <f t="shared" si="6"/>
        <v>0</v>
      </c>
      <c r="K52" s="10">
        <f t="shared" si="6"/>
        <v>0</v>
      </c>
      <c r="L52" s="10">
        <f t="shared" si="6"/>
        <v>178732</v>
      </c>
      <c r="M52" s="10">
        <f t="shared" si="6"/>
        <v>588141</v>
      </c>
      <c r="N52" s="10">
        <f t="shared" si="6"/>
        <v>0</v>
      </c>
      <c r="O52" s="10">
        <f t="shared" si="6"/>
        <v>0</v>
      </c>
      <c r="P52" s="10">
        <f t="shared" si="6"/>
        <v>0</v>
      </c>
      <c r="Q52" s="10">
        <f t="shared" si="6"/>
        <v>588141</v>
      </c>
      <c r="R52" s="18"/>
    </row>
    <row r="53" spans="1:18" ht="12.75">
      <c r="A53" s="14"/>
      <c r="B53" s="14"/>
      <c r="C53" s="15"/>
      <c r="D53" s="15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8"/>
    </row>
    <row r="54" spans="1:18" ht="12.75">
      <c r="A54" s="14"/>
      <c r="B54" s="14"/>
      <c r="C54" s="15"/>
      <c r="D54" s="15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8"/>
    </row>
    <row r="55" spans="1:18" ht="12.75">
      <c r="A55" s="5" t="s">
        <v>28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8"/>
    </row>
    <row r="56" spans="1:18" ht="12.75">
      <c r="A56" s="5" t="s">
        <v>29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8"/>
    </row>
    <row r="57" ht="12.75">
      <c r="R57" s="18"/>
    </row>
    <row r="58" ht="12.75">
      <c r="R58" s="18"/>
    </row>
    <row r="59" spans="3:18" ht="12.75">
      <c r="C59" s="16"/>
      <c r="R59" s="18"/>
    </row>
    <row r="60" ht="12.75">
      <c r="R60" s="18"/>
    </row>
    <row r="61" ht="12.75">
      <c r="R61" s="18"/>
    </row>
    <row r="62" ht="12.75">
      <c r="R62" s="18"/>
    </row>
    <row r="63" ht="12.75">
      <c r="R63" s="18"/>
    </row>
  </sheetData>
  <mergeCells count="28">
    <mergeCell ref="A45:A51"/>
    <mergeCell ref="N12:Q12"/>
    <mergeCell ref="M12:M13"/>
    <mergeCell ref="A7:Q7"/>
    <mergeCell ref="H9:Q9"/>
    <mergeCell ref="I10:Q10"/>
    <mergeCell ref="M11:Q11"/>
    <mergeCell ref="I11:L11"/>
    <mergeCell ref="J12:L12"/>
    <mergeCell ref="I12:I13"/>
    <mergeCell ref="H10:H13"/>
    <mergeCell ref="F9:G9"/>
    <mergeCell ref="F10:F13"/>
    <mergeCell ref="G10:G13"/>
    <mergeCell ref="C9:C13"/>
    <mergeCell ref="D9:D13"/>
    <mergeCell ref="B9:B13"/>
    <mergeCell ref="A9:A13"/>
    <mergeCell ref="R1:R30"/>
    <mergeCell ref="R31:R63"/>
    <mergeCell ref="A17:A23"/>
    <mergeCell ref="A52:B52"/>
    <mergeCell ref="C52:D52"/>
    <mergeCell ref="C16:D16"/>
    <mergeCell ref="A24:A30"/>
    <mergeCell ref="A31:A37"/>
    <mergeCell ref="A38:A44"/>
    <mergeCell ref="E9:E13"/>
  </mergeCells>
  <printOptions/>
  <pageMargins left="0.17" right="0.23" top="0.18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FN</cp:lastModifiedBy>
  <cp:lastPrinted>2006-08-21T12:39:21Z</cp:lastPrinted>
  <dcterms:created xsi:type="dcterms:W3CDTF">2004-11-24T07:34:44Z</dcterms:created>
  <dcterms:modified xsi:type="dcterms:W3CDTF">2006-08-21T12:39:23Z</dcterms:modified>
  <cp:category/>
  <cp:version/>
  <cp:contentType/>
  <cp:contentStatus/>
</cp:coreProperties>
</file>